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showInkAnnotation="0"/>
  <mc:AlternateContent xmlns:mc="http://schemas.openxmlformats.org/markup-compatibility/2006">
    <mc:Choice Requires="x15">
      <x15ac:absPath xmlns:x15ac="http://schemas.microsoft.com/office/spreadsheetml/2010/11/ac" url="D:\SCI写作\基底膜相关基因与胰腺癌\附件\Supplementary material\"/>
    </mc:Choice>
  </mc:AlternateContent>
  <xr:revisionPtr revIDLastSave="0" documentId="13_ncr:1_{F0CE2D8F-F02A-43B5-96B2-E6EE64B12C1D}" xr6:coauthVersionLast="47" xr6:coauthVersionMax="47" xr10:uidLastSave="{00000000-0000-0000-0000-000000000000}"/>
  <bookViews>
    <workbookView xWindow="-110" yWindow="-110" windowWidth="22620" windowHeight="13500" activeTab="2" xr2:uid="{00000000-000D-0000-FFFF-FFFF00000000}"/>
  </bookViews>
  <sheets>
    <sheet name="DSG3" sheetId="22" r:id="rId1"/>
    <sheet name="MET" sheetId="23" r:id="rId2"/>
    <sheet name="PLAU" sheetId="21" r:id="rId3"/>
  </sheets>
  <calcPr calcId="181029"/>
</workbook>
</file>

<file path=xl/calcChain.xml><?xml version="1.0" encoding="utf-8"?>
<calcChain xmlns="http://schemas.openxmlformats.org/spreadsheetml/2006/main">
  <c r="G20" i="21" l="1"/>
  <c r="G18" i="21"/>
  <c r="G16" i="21"/>
  <c r="G20" i="23"/>
  <c r="G18" i="23"/>
  <c r="G16" i="23"/>
  <c r="G20" i="22"/>
  <c r="G18" i="22"/>
  <c r="G16" i="22"/>
  <c r="E15" i="22"/>
  <c r="E14" i="22"/>
  <c r="E13" i="22"/>
  <c r="E12" i="22"/>
  <c r="E11" i="22"/>
  <c r="E10" i="22"/>
  <c r="E9" i="22"/>
  <c r="E8" i="22"/>
  <c r="E7" i="22"/>
  <c r="E6" i="22"/>
  <c r="E5" i="22"/>
  <c r="E4" i="22"/>
  <c r="E3" i="22"/>
  <c r="E2" i="22"/>
  <c r="E15" i="23"/>
  <c r="E14" i="23"/>
  <c r="E13" i="23"/>
  <c r="E12" i="23"/>
  <c r="E11" i="23"/>
  <c r="E10" i="23"/>
  <c r="E9" i="23"/>
  <c r="E8" i="23"/>
  <c r="E7" i="23"/>
  <c r="E6" i="23"/>
  <c r="E5" i="23"/>
  <c r="E4" i="23"/>
  <c r="E3" i="23"/>
  <c r="E2" i="23"/>
  <c r="D2" i="22"/>
  <c r="G2" i="22"/>
  <c r="D3" i="22"/>
  <c r="G3" i="22"/>
  <c r="D4" i="22"/>
  <c r="G4" i="22"/>
  <c r="D5" i="22"/>
  <c r="G5" i="22"/>
  <c r="D6" i="22"/>
  <c r="G6" i="22"/>
  <c r="D7" i="22"/>
  <c r="G7" i="22"/>
  <c r="D8" i="22"/>
  <c r="G8" i="22"/>
  <c r="D9" i="22"/>
  <c r="G9" i="22"/>
  <c r="D10" i="22"/>
  <c r="G10" i="22"/>
  <c r="D11" i="22"/>
  <c r="G11" i="22"/>
  <c r="D12" i="22"/>
  <c r="G12" i="22"/>
  <c r="D13" i="22"/>
  <c r="G13" i="22"/>
  <c r="D14" i="22"/>
  <c r="G14" i="22"/>
  <c r="D15" i="22"/>
  <c r="G15" i="22"/>
  <c r="D2" i="23"/>
  <c r="G2" i="23"/>
  <c r="D3" i="23"/>
  <c r="G3" i="23"/>
  <c r="D4" i="23"/>
  <c r="G4" i="23"/>
  <c r="D5" i="23"/>
  <c r="G5" i="23"/>
  <c r="D6" i="23"/>
  <c r="G6" i="23"/>
  <c r="D7" i="23"/>
  <c r="G7" i="23"/>
  <c r="D8" i="23"/>
  <c r="G8" i="23"/>
  <c r="D9" i="23"/>
  <c r="G9" i="23"/>
  <c r="D10" i="23"/>
  <c r="G10" i="23"/>
  <c r="D11" i="23"/>
  <c r="G11" i="23"/>
  <c r="D12" i="23"/>
  <c r="G12" i="23"/>
  <c r="D13" i="23"/>
  <c r="G13" i="23"/>
  <c r="D14" i="23"/>
  <c r="G14" i="23"/>
  <c r="D15" i="23"/>
  <c r="G15" i="23"/>
  <c r="D2" i="21"/>
  <c r="E2" i="21"/>
  <c r="G2" i="21"/>
  <c r="D3" i="21"/>
  <c r="E3" i="21"/>
  <c r="G3" i="21"/>
  <c r="D4" i="21"/>
  <c r="E4" i="21"/>
  <c r="G4" i="21"/>
  <c r="D5" i="21"/>
  <c r="E5" i="21"/>
  <c r="G5" i="21"/>
  <c r="D6" i="21"/>
  <c r="E6" i="21" s="1"/>
  <c r="G6" i="21"/>
  <c r="D7" i="21"/>
  <c r="E7" i="21"/>
  <c r="G7" i="21"/>
  <c r="D8" i="21"/>
  <c r="E8" i="21"/>
  <c r="G8" i="21"/>
  <c r="D9" i="21"/>
  <c r="E9" i="21"/>
  <c r="G9" i="21"/>
  <c r="D10" i="21"/>
  <c r="E10" i="21"/>
  <c r="G10" i="21"/>
  <c r="D11" i="21"/>
  <c r="E11" i="21" s="1"/>
  <c r="G11" i="21"/>
  <c r="D12" i="21"/>
  <c r="E12" i="21" s="1"/>
  <c r="G12" i="21"/>
  <c r="D13" i="21"/>
  <c r="E13" i="21" s="1"/>
  <c r="G13" i="21"/>
  <c r="D14" i="21"/>
  <c r="E14" i="21"/>
  <c r="G14" i="21"/>
  <c r="D15" i="21"/>
  <c r="E15" i="21"/>
  <c r="G15" i="21"/>
</calcChain>
</file>

<file path=xl/sharedStrings.xml><?xml version="1.0" encoding="utf-8"?>
<sst xmlns="http://schemas.openxmlformats.org/spreadsheetml/2006/main" count="81" uniqueCount="28">
  <si>
    <t>Samples</t>
  </si>
  <si>
    <t>DSG3 CT mean</t>
  </si>
  <si>
    <t>GAPDH CT mean</t>
  </si>
  <si>
    <t>MET CT mean</t>
  </si>
  <si>
    <t>PLAU CT mean</t>
  </si>
  <si>
    <r>
      <rPr>
        <b/>
        <sz val="14"/>
        <color indexed="8"/>
        <rFont val="等线"/>
        <family val="3"/>
        <charset val="134"/>
      </rPr>
      <t>▲</t>
    </r>
    <r>
      <rPr>
        <b/>
        <sz val="14"/>
        <color indexed="8"/>
        <rFont val="Times New Roman"/>
        <family val="1"/>
      </rPr>
      <t>CT</t>
    </r>
  </si>
  <si>
    <r>
      <rPr>
        <b/>
        <sz val="14"/>
        <color indexed="8"/>
        <rFont val="等线"/>
        <family val="3"/>
        <charset val="134"/>
      </rPr>
      <t>▲▲</t>
    </r>
    <r>
      <rPr>
        <b/>
        <sz val="14"/>
        <color indexed="8"/>
        <rFont val="Times New Roman"/>
        <family val="1"/>
      </rPr>
      <t>CT</t>
    </r>
  </si>
  <si>
    <r>
      <rPr>
        <b/>
        <sz val="14"/>
        <color indexed="8"/>
        <rFont val="Times New Roman"/>
        <family val="1"/>
      </rPr>
      <t>2-</t>
    </r>
    <r>
      <rPr>
        <b/>
        <sz val="14"/>
        <color indexed="8"/>
        <rFont val="等线"/>
        <family val="3"/>
        <charset val="134"/>
      </rPr>
      <t>▲▲</t>
    </r>
    <r>
      <rPr>
        <b/>
        <sz val="14"/>
        <color indexed="8"/>
        <rFont val="Times New Roman"/>
        <family val="1"/>
      </rPr>
      <t>CT</t>
    </r>
  </si>
  <si>
    <t>ZCQ-Tumor</t>
    <phoneticPr fontId="6" type="noConversion"/>
  </si>
  <si>
    <t>ZCQ-Normal</t>
    <phoneticPr fontId="6" type="noConversion"/>
  </si>
  <si>
    <t>LGC-Normal</t>
    <phoneticPr fontId="6" type="noConversion"/>
  </si>
  <si>
    <t>LGC-Tumor</t>
    <phoneticPr fontId="6" type="noConversion"/>
  </si>
  <si>
    <t>CSF-Normal</t>
    <phoneticPr fontId="6" type="noConversion"/>
  </si>
  <si>
    <t>CSF-Tumor</t>
    <phoneticPr fontId="6" type="noConversion"/>
  </si>
  <si>
    <t>WFY-Normal</t>
    <phoneticPr fontId="6" type="noConversion"/>
  </si>
  <si>
    <t>WFY-Tumor</t>
    <phoneticPr fontId="6" type="noConversion"/>
  </si>
  <si>
    <t>WYS-Normal</t>
    <phoneticPr fontId="6" type="noConversion"/>
  </si>
  <si>
    <t>WYS-Tumor</t>
    <phoneticPr fontId="6" type="noConversion"/>
  </si>
  <si>
    <t>YYQ-Normal</t>
    <phoneticPr fontId="6" type="noConversion"/>
  </si>
  <si>
    <t>YYQ-Tumor</t>
    <phoneticPr fontId="6" type="noConversion"/>
  </si>
  <si>
    <t>LXS-Normal</t>
    <phoneticPr fontId="6" type="noConversion"/>
  </si>
  <si>
    <t>LXS-Tumor</t>
    <phoneticPr fontId="6" type="noConversion"/>
  </si>
  <si>
    <t>HXM-Normal</t>
    <phoneticPr fontId="6" type="noConversion"/>
  </si>
  <si>
    <t>HXM-Tumor</t>
    <phoneticPr fontId="6" type="noConversion"/>
  </si>
  <si>
    <t>JFX-Normal</t>
    <phoneticPr fontId="6" type="noConversion"/>
  </si>
  <si>
    <t>JFX-Tumor</t>
    <phoneticPr fontId="6" type="noConversion"/>
  </si>
  <si>
    <t>SSJ-Normal</t>
    <phoneticPr fontId="6" type="noConversion"/>
  </si>
  <si>
    <t>SSJ-Tumor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</si>
</sst>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;[Red]0.0000"/>
    <numFmt numFmtId="177" formatCode="0.00_);[Red]\(0.00\)"/>
    <numFmt numFmtId="178" formatCode="0.00_ "/>
    <numFmt numFmtId="179" formatCode="0.0000000000_ "/>
  </numFmts>
  <fonts count="10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indexed="8"/>
      <name val="等线"/>
      <family val="3"/>
      <charset val="134"/>
    </font>
    <font>
      <b/>
      <sz val="14"/>
      <color indexed="8"/>
      <name val="Times New Roman"/>
      <family val="1"/>
    </font>
    <font>
      <sz val="9"/>
      <name val="等线"/>
      <family val="3"/>
      <charset val="134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6" fontId="2" fillId="0" borderId="0" xfId="0" applyNumberFormat="1" applyFont="1" applyAlignment="1">
      <alignment horizontal="center"/>
    </xf>
    <xf numFmtId="177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78" fontId="8" fillId="0" borderId="0" xfId="0" applyNumberFormat="1" applyFont="1" applyAlignment="1">
      <alignment horizontal="center"/>
    </xf>
    <xf numFmtId="179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zoomScaleSheetLayoutView="100" workbookViewId="0">
      <selection activeCell="H20" sqref="H20"/>
    </sheetView>
  </sheetViews>
  <sheetFormatPr defaultColWidth="19.08203125" defaultRowHeight="14" x14ac:dyDescent="0.3"/>
  <sheetData>
    <row r="1" spans="1:9" ht="17.5" x14ac:dyDescent="0.35">
      <c r="A1" s="1" t="s">
        <v>0</v>
      </c>
      <c r="B1" s="1" t="s">
        <v>1</v>
      </c>
      <c r="C1" s="1" t="s">
        <v>2</v>
      </c>
      <c r="D1" s="2" t="s">
        <v>5</v>
      </c>
      <c r="E1" s="2" t="s">
        <v>6</v>
      </c>
      <c r="F1" s="2" t="s">
        <v>6</v>
      </c>
      <c r="G1" s="2" t="s">
        <v>7</v>
      </c>
      <c r="I1" s="5"/>
    </row>
    <row r="2" spans="1:9" ht="15.5" x14ac:dyDescent="0.35">
      <c r="A2" s="1" t="s">
        <v>9</v>
      </c>
      <c r="B2" s="3">
        <v>33.409999999999997</v>
      </c>
      <c r="C2" s="3">
        <v>23.17</v>
      </c>
      <c r="D2" s="4">
        <f t="shared" ref="D2:D15" si="0">B2-C2</f>
        <v>10.239999999999995</v>
      </c>
      <c r="E2" s="4">
        <f>D2-10.24</f>
        <v>0</v>
      </c>
      <c r="F2" s="4">
        <v>0</v>
      </c>
      <c r="G2" s="5">
        <f t="shared" ref="G2:G20" si="1">POWER(2,-F2)</f>
        <v>1</v>
      </c>
      <c r="I2" s="5"/>
    </row>
    <row r="3" spans="1:9" ht="15.5" x14ac:dyDescent="0.35">
      <c r="A3" s="1" t="s">
        <v>8</v>
      </c>
      <c r="B3" s="3">
        <v>31.33</v>
      </c>
      <c r="C3" s="3">
        <v>24.33</v>
      </c>
      <c r="D3" s="4">
        <f t="shared" si="0"/>
        <v>7</v>
      </c>
      <c r="E3" s="4">
        <f>D3-10.24</f>
        <v>-3.24</v>
      </c>
      <c r="F3" s="4">
        <v>-3.24</v>
      </c>
      <c r="G3" s="5">
        <f t="shared" si="1"/>
        <v>9.4479412914362442</v>
      </c>
      <c r="I3" s="5"/>
    </row>
    <row r="4" spans="1:9" ht="15.5" x14ac:dyDescent="0.35">
      <c r="A4" s="1" t="s">
        <v>10</v>
      </c>
      <c r="B4" s="3">
        <v>31.45</v>
      </c>
      <c r="C4" s="6">
        <v>23.43</v>
      </c>
      <c r="D4" s="4">
        <f t="shared" si="0"/>
        <v>8.02</v>
      </c>
      <c r="E4" s="4">
        <f>D4-8.02</f>
        <v>0</v>
      </c>
      <c r="F4" s="4">
        <v>0</v>
      </c>
      <c r="G4" s="5">
        <f t="shared" si="1"/>
        <v>1</v>
      </c>
      <c r="I4" s="5"/>
    </row>
    <row r="5" spans="1:9" ht="15.5" x14ac:dyDescent="0.35">
      <c r="A5" s="1" t="s">
        <v>11</v>
      </c>
      <c r="B5" s="3">
        <v>27.99</v>
      </c>
      <c r="C5" s="6">
        <v>23.41</v>
      </c>
      <c r="D5" s="4">
        <f t="shared" si="0"/>
        <v>4.5799999999999983</v>
      </c>
      <c r="E5" s="4">
        <f>D5-8.02</f>
        <v>-3.4400000000000013</v>
      </c>
      <c r="F5" s="4">
        <v>-3.4400000000000013</v>
      </c>
      <c r="G5" s="5">
        <f t="shared" si="1"/>
        <v>10.852834619581385</v>
      </c>
      <c r="I5" s="5"/>
    </row>
    <row r="6" spans="1:9" ht="15.5" x14ac:dyDescent="0.35">
      <c r="A6" s="1" t="s">
        <v>12</v>
      </c>
      <c r="B6" s="3">
        <v>35.71</v>
      </c>
      <c r="C6" s="6">
        <v>25.16</v>
      </c>
      <c r="D6" s="4">
        <f t="shared" si="0"/>
        <v>10.55</v>
      </c>
      <c r="E6" s="4">
        <f>D6-10.55</f>
        <v>0</v>
      </c>
      <c r="F6" s="4">
        <v>0</v>
      </c>
      <c r="G6" s="5">
        <f t="shared" si="1"/>
        <v>1</v>
      </c>
      <c r="I6" s="5"/>
    </row>
    <row r="7" spans="1:9" ht="15.5" x14ac:dyDescent="0.35">
      <c r="A7" s="1" t="s">
        <v>13</v>
      </c>
      <c r="B7" s="3">
        <v>27.89</v>
      </c>
      <c r="C7" s="6">
        <v>24.68</v>
      </c>
      <c r="D7" s="4">
        <f t="shared" si="0"/>
        <v>3.2100000000000009</v>
      </c>
      <c r="E7" s="4">
        <f>D7-10.55</f>
        <v>-7.34</v>
      </c>
      <c r="F7" s="4">
        <v>-7.34</v>
      </c>
      <c r="G7" s="5">
        <f t="shared" si="1"/>
        <v>162.01684402819583</v>
      </c>
      <c r="I7" s="5"/>
    </row>
    <row r="8" spans="1:9" ht="15.5" x14ac:dyDescent="0.35">
      <c r="A8" s="1" t="s">
        <v>14</v>
      </c>
      <c r="B8" s="3">
        <v>34.14</v>
      </c>
      <c r="C8" s="3">
        <v>25.76</v>
      </c>
      <c r="D8" s="4">
        <f t="shared" si="0"/>
        <v>8.379999999999999</v>
      </c>
      <c r="E8" s="4">
        <f>D8-8.38</f>
        <v>0</v>
      </c>
      <c r="F8" s="4">
        <v>0</v>
      </c>
      <c r="G8" s="5">
        <f t="shared" si="1"/>
        <v>1</v>
      </c>
      <c r="I8" s="7"/>
    </row>
    <row r="9" spans="1:9" ht="15.5" x14ac:dyDescent="0.35">
      <c r="A9" s="1" t="s">
        <v>15</v>
      </c>
      <c r="B9" s="3">
        <v>34.69</v>
      </c>
      <c r="C9" s="3">
        <v>27.95</v>
      </c>
      <c r="D9" s="4">
        <f t="shared" si="0"/>
        <v>6.7399999999999984</v>
      </c>
      <c r="E9" s="4">
        <f>D9-8.38</f>
        <v>-1.6400000000000023</v>
      </c>
      <c r="F9" s="4">
        <v>-1.6400000000000023</v>
      </c>
      <c r="G9" s="5">
        <f t="shared" si="1"/>
        <v>3.1166583186420045</v>
      </c>
    </row>
    <row r="10" spans="1:9" ht="15.5" x14ac:dyDescent="0.35">
      <c r="A10" s="1" t="s">
        <v>16</v>
      </c>
      <c r="B10" s="3">
        <v>31.06</v>
      </c>
      <c r="C10" s="6">
        <v>20.85</v>
      </c>
      <c r="D10" s="4">
        <f t="shared" si="0"/>
        <v>10.209999999999997</v>
      </c>
      <c r="E10" s="4">
        <f>D10-10.21</f>
        <v>0</v>
      </c>
      <c r="F10" s="4">
        <v>0</v>
      </c>
      <c r="G10" s="5">
        <f t="shared" si="1"/>
        <v>1</v>
      </c>
    </row>
    <row r="11" spans="1:9" ht="15.5" x14ac:dyDescent="0.35">
      <c r="A11" s="1" t="s">
        <v>17</v>
      </c>
      <c r="B11" s="3">
        <v>29.25</v>
      </c>
      <c r="C11" s="6">
        <v>19.350000000000001</v>
      </c>
      <c r="D11" s="4">
        <f t="shared" si="0"/>
        <v>9.8999999999999986</v>
      </c>
      <c r="E11" s="4">
        <f>D11-10.21</f>
        <v>-0.31000000000000227</v>
      </c>
      <c r="F11" s="4">
        <v>-0.31000000000000227</v>
      </c>
      <c r="G11" s="5">
        <f t="shared" si="1"/>
        <v>1.2397076999389884</v>
      </c>
    </row>
    <row r="12" spans="1:9" ht="15.5" x14ac:dyDescent="0.35">
      <c r="A12" s="1" t="s">
        <v>18</v>
      </c>
      <c r="B12" s="3">
        <v>35.01</v>
      </c>
      <c r="C12" s="3">
        <v>25.27</v>
      </c>
      <c r="D12" s="4">
        <f t="shared" si="0"/>
        <v>9.7399999999999984</v>
      </c>
      <c r="E12" s="4">
        <f>D12-9.74</f>
        <v>0</v>
      </c>
      <c r="F12" s="4">
        <v>0</v>
      </c>
      <c r="G12" s="5">
        <f t="shared" si="1"/>
        <v>1</v>
      </c>
    </row>
    <row r="13" spans="1:9" ht="15.5" x14ac:dyDescent="0.35">
      <c r="A13" s="1" t="s">
        <v>19</v>
      </c>
      <c r="B13" s="3">
        <v>29.38</v>
      </c>
      <c r="C13" s="3">
        <v>20.82</v>
      </c>
      <c r="D13" s="4">
        <f t="shared" si="0"/>
        <v>8.5599999999999987</v>
      </c>
      <c r="E13" s="4">
        <f>D13-9.74</f>
        <v>-1.1800000000000015</v>
      </c>
      <c r="F13" s="4">
        <v>-1.1800000000000015</v>
      </c>
      <c r="G13" s="5">
        <f t="shared" si="1"/>
        <v>2.2657677705915997</v>
      </c>
    </row>
    <row r="14" spans="1:9" ht="15.5" x14ac:dyDescent="0.35">
      <c r="A14" s="1" t="s">
        <v>20</v>
      </c>
      <c r="B14" s="3">
        <v>31.23</v>
      </c>
      <c r="C14" s="3">
        <v>25.51</v>
      </c>
      <c r="D14" s="4">
        <f t="shared" si="0"/>
        <v>5.7199999999999989</v>
      </c>
      <c r="E14" s="4">
        <f>D14-5.72</f>
        <v>0</v>
      </c>
      <c r="F14" s="4">
        <v>0</v>
      </c>
      <c r="G14" s="5">
        <f t="shared" si="1"/>
        <v>1</v>
      </c>
    </row>
    <row r="15" spans="1:9" ht="15.5" x14ac:dyDescent="0.35">
      <c r="A15" s="1" t="s">
        <v>21</v>
      </c>
      <c r="B15" s="3">
        <v>29.54</v>
      </c>
      <c r="C15" s="3">
        <v>26.26</v>
      </c>
      <c r="D15" s="4">
        <f t="shared" si="0"/>
        <v>3.2799999999999976</v>
      </c>
      <c r="E15" s="4">
        <f>D15-5.72</f>
        <v>-2.4400000000000022</v>
      </c>
      <c r="F15" s="7">
        <v>-2.4400000000000022</v>
      </c>
      <c r="G15" s="5">
        <f t="shared" si="1"/>
        <v>5.426417309790696</v>
      </c>
    </row>
    <row r="16" spans="1:9" ht="15.5" x14ac:dyDescent="0.35">
      <c r="A16" s="1" t="s">
        <v>22</v>
      </c>
      <c r="B16" s="7">
        <v>36.04</v>
      </c>
      <c r="C16" s="7">
        <v>20.67</v>
      </c>
      <c r="D16" s="7">
        <v>15.37</v>
      </c>
      <c r="E16" s="7">
        <v>0</v>
      </c>
      <c r="F16" s="7">
        <v>0</v>
      </c>
      <c r="G16" s="5">
        <f t="shared" si="1"/>
        <v>1</v>
      </c>
    </row>
    <row r="17" spans="1:7" ht="15.5" x14ac:dyDescent="0.35">
      <c r="A17" s="1" t="s">
        <v>23</v>
      </c>
      <c r="B17" s="7">
        <v>35.83</v>
      </c>
      <c r="C17" s="7">
        <v>26.36</v>
      </c>
      <c r="D17" s="7">
        <v>9.4700000000000006</v>
      </c>
      <c r="E17" s="7">
        <v>-5.9</v>
      </c>
      <c r="F17" s="7">
        <v>-5.9</v>
      </c>
      <c r="G17" s="7">
        <v>59.714111458399998</v>
      </c>
    </row>
    <row r="18" spans="1:7" ht="15.5" x14ac:dyDescent="0.35">
      <c r="A18" s="1" t="s">
        <v>24</v>
      </c>
      <c r="B18" s="7">
        <v>31.13</v>
      </c>
      <c r="C18" s="7">
        <v>21.25</v>
      </c>
      <c r="D18" s="7">
        <v>9.879999999999999</v>
      </c>
      <c r="E18" s="7">
        <v>0</v>
      </c>
      <c r="F18" s="7">
        <v>0</v>
      </c>
      <c r="G18" s="5">
        <f t="shared" si="1"/>
        <v>1</v>
      </c>
    </row>
    <row r="19" spans="1:7" ht="15.5" x14ac:dyDescent="0.35">
      <c r="A19" s="1" t="s">
        <v>25</v>
      </c>
      <c r="B19" s="7">
        <v>30.2</v>
      </c>
      <c r="C19" s="7">
        <v>21.47</v>
      </c>
      <c r="D19" s="7">
        <v>8.73</v>
      </c>
      <c r="E19" s="7">
        <v>-1.1500000000000004</v>
      </c>
      <c r="F19" s="7">
        <v>-1.1500000000000004</v>
      </c>
      <c r="G19" s="7">
        <v>2.2191389441356906</v>
      </c>
    </row>
    <row r="20" spans="1:7" ht="15.5" x14ac:dyDescent="0.35">
      <c r="A20" s="1" t="s">
        <v>26</v>
      </c>
      <c r="B20" s="7">
        <v>30.99</v>
      </c>
      <c r="C20" s="7">
        <v>21.49</v>
      </c>
      <c r="D20" s="7">
        <v>9.5</v>
      </c>
      <c r="E20" s="7">
        <v>0</v>
      </c>
      <c r="F20" s="7">
        <v>0</v>
      </c>
      <c r="G20" s="5">
        <f t="shared" si="1"/>
        <v>1</v>
      </c>
    </row>
    <row r="21" spans="1:7" ht="15.5" x14ac:dyDescent="0.35">
      <c r="A21" s="1" t="s">
        <v>27</v>
      </c>
      <c r="B21" s="7">
        <v>28.65</v>
      </c>
      <c r="C21" s="7">
        <v>20.170000000000002</v>
      </c>
      <c r="D21" s="7">
        <v>8.4799999999999969</v>
      </c>
      <c r="E21" s="7">
        <v>-1.0200000000000031</v>
      </c>
      <c r="F21" s="7">
        <v>-1.0200000000000031</v>
      </c>
      <c r="G21" s="7">
        <v>2.0279189595800626</v>
      </c>
    </row>
  </sheetData>
  <phoneticPr fontId="6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zoomScaleSheetLayoutView="100" workbookViewId="0">
      <selection activeCell="A36" sqref="A36"/>
    </sheetView>
  </sheetViews>
  <sheetFormatPr defaultColWidth="19.08203125" defaultRowHeight="14" x14ac:dyDescent="0.3"/>
  <sheetData>
    <row r="1" spans="1:9" ht="17.5" x14ac:dyDescent="0.35">
      <c r="A1" s="1" t="s">
        <v>0</v>
      </c>
      <c r="B1" s="1" t="s">
        <v>3</v>
      </c>
      <c r="C1" s="1" t="s">
        <v>2</v>
      </c>
      <c r="D1" s="2" t="s">
        <v>5</v>
      </c>
      <c r="E1" s="2" t="s">
        <v>6</v>
      </c>
      <c r="F1" s="2" t="s">
        <v>6</v>
      </c>
      <c r="G1" s="2" t="s">
        <v>7</v>
      </c>
      <c r="I1" s="5"/>
    </row>
    <row r="2" spans="1:9" ht="15.5" x14ac:dyDescent="0.35">
      <c r="A2" s="1" t="s">
        <v>9</v>
      </c>
      <c r="B2" s="3">
        <v>28.56</v>
      </c>
      <c r="C2" s="3">
        <v>22.65</v>
      </c>
      <c r="D2" s="4">
        <f t="shared" ref="D2:D15" si="0">B2-C2</f>
        <v>5.91</v>
      </c>
      <c r="E2" s="4">
        <f>D2-5.91</f>
        <v>0</v>
      </c>
      <c r="F2" s="4">
        <v>0</v>
      </c>
      <c r="G2" s="5">
        <f t="shared" ref="G2:G16" si="1">POWER(2,-F2)</f>
        <v>1</v>
      </c>
      <c r="I2" s="5"/>
    </row>
    <row r="3" spans="1:9" ht="15.5" x14ac:dyDescent="0.35">
      <c r="A3" s="1" t="s">
        <v>8</v>
      </c>
      <c r="B3" s="3">
        <v>28.08</v>
      </c>
      <c r="C3" s="3">
        <v>24.24</v>
      </c>
      <c r="D3" s="4">
        <f t="shared" si="0"/>
        <v>3.84</v>
      </c>
      <c r="E3" s="4">
        <f>D3-5.91</f>
        <v>-2.0700000000000003</v>
      </c>
      <c r="F3" s="4">
        <v>-2.0700000000000003</v>
      </c>
      <c r="G3" s="5">
        <f t="shared" si="1"/>
        <v>4.1988667344922694</v>
      </c>
      <c r="I3" s="5"/>
    </row>
    <row r="4" spans="1:9" ht="15.5" x14ac:dyDescent="0.35">
      <c r="A4" s="1" t="s">
        <v>10</v>
      </c>
      <c r="B4" s="3">
        <v>28.58</v>
      </c>
      <c r="C4" s="6">
        <v>23.38</v>
      </c>
      <c r="D4" s="4">
        <f t="shared" si="0"/>
        <v>5.1999999999999993</v>
      </c>
      <c r="E4" s="4">
        <f>D4-5.2</f>
        <v>0</v>
      </c>
      <c r="F4" s="4">
        <v>0</v>
      </c>
      <c r="G4" s="5">
        <f t="shared" si="1"/>
        <v>1</v>
      </c>
      <c r="I4" s="5"/>
    </row>
    <row r="5" spans="1:9" ht="15.5" x14ac:dyDescent="0.35">
      <c r="A5" s="1" t="s">
        <v>11</v>
      </c>
      <c r="B5" s="3">
        <v>26.88</v>
      </c>
      <c r="C5" s="6">
        <v>22.94</v>
      </c>
      <c r="D5" s="4">
        <f t="shared" si="0"/>
        <v>3.9399999999999977</v>
      </c>
      <c r="E5" s="4">
        <f>D5-5.2</f>
        <v>-1.2600000000000025</v>
      </c>
      <c r="F5" s="4">
        <v>-1.2600000000000025</v>
      </c>
      <c r="G5" s="5">
        <f t="shared" si="1"/>
        <v>2.3949574092378616</v>
      </c>
      <c r="I5" s="5"/>
    </row>
    <row r="6" spans="1:9" ht="15.5" x14ac:dyDescent="0.35">
      <c r="A6" s="1" t="s">
        <v>12</v>
      </c>
      <c r="B6" s="3">
        <v>30.89</v>
      </c>
      <c r="C6" s="6">
        <v>25.18</v>
      </c>
      <c r="D6" s="4">
        <f t="shared" si="0"/>
        <v>5.7100000000000009</v>
      </c>
      <c r="E6" s="4">
        <f>D6-5.71</f>
        <v>0</v>
      </c>
      <c r="F6" s="4">
        <v>0</v>
      </c>
      <c r="G6" s="5">
        <f t="shared" si="1"/>
        <v>1</v>
      </c>
      <c r="I6" s="5"/>
    </row>
    <row r="7" spans="1:9" ht="15.5" x14ac:dyDescent="0.35">
      <c r="A7" s="1" t="s">
        <v>13</v>
      </c>
      <c r="B7" s="3">
        <v>26.73</v>
      </c>
      <c r="C7" s="6">
        <v>24.57</v>
      </c>
      <c r="D7" s="4">
        <f t="shared" si="0"/>
        <v>2.16</v>
      </c>
      <c r="E7" s="4">
        <f>D7-5.71</f>
        <v>-3.55</v>
      </c>
      <c r="F7" s="4">
        <v>-3.55</v>
      </c>
      <c r="G7" s="5">
        <f t="shared" si="1"/>
        <v>11.712685567565002</v>
      </c>
      <c r="I7" s="5"/>
    </row>
    <row r="8" spans="1:9" ht="15.5" x14ac:dyDescent="0.35">
      <c r="A8" s="1" t="s">
        <v>14</v>
      </c>
      <c r="B8" s="3">
        <v>27.75</v>
      </c>
      <c r="C8" s="3">
        <v>25.93</v>
      </c>
      <c r="D8" s="4">
        <f t="shared" si="0"/>
        <v>1.8200000000000003</v>
      </c>
      <c r="E8" s="4">
        <f>D8-1.82</f>
        <v>0</v>
      </c>
      <c r="F8" s="4">
        <v>0</v>
      </c>
      <c r="G8" s="5">
        <f t="shared" si="1"/>
        <v>1</v>
      </c>
      <c r="I8" s="7"/>
    </row>
    <row r="9" spans="1:9" ht="15.5" x14ac:dyDescent="0.35">
      <c r="A9" s="1" t="s">
        <v>15</v>
      </c>
      <c r="B9" s="3">
        <v>30.17</v>
      </c>
      <c r="C9" s="3">
        <v>27.69</v>
      </c>
      <c r="D9" s="4">
        <f t="shared" si="0"/>
        <v>2.4800000000000004</v>
      </c>
      <c r="E9" s="4">
        <f>D9-1.82</f>
        <v>0.66000000000000036</v>
      </c>
      <c r="F9" s="4">
        <v>0.66000000000000036</v>
      </c>
      <c r="G9" s="5">
        <f t="shared" si="1"/>
        <v>0.63287829698513987</v>
      </c>
    </row>
    <row r="10" spans="1:9" ht="15.5" x14ac:dyDescent="0.35">
      <c r="A10" s="1" t="s">
        <v>16</v>
      </c>
      <c r="B10" s="3">
        <v>31.56</v>
      </c>
      <c r="C10" s="6">
        <v>20.72</v>
      </c>
      <c r="D10" s="4">
        <f t="shared" si="0"/>
        <v>10.84</v>
      </c>
      <c r="E10" s="4">
        <f>D10-10.84</f>
        <v>0</v>
      </c>
      <c r="F10" s="4">
        <v>0</v>
      </c>
      <c r="G10" s="5">
        <f t="shared" si="1"/>
        <v>1</v>
      </c>
    </row>
    <row r="11" spans="1:9" ht="15.5" x14ac:dyDescent="0.35">
      <c r="A11" s="1" t="s">
        <v>17</v>
      </c>
      <c r="B11" s="3">
        <v>24.13</v>
      </c>
      <c r="C11" s="6">
        <v>19.29</v>
      </c>
      <c r="D11" s="4">
        <f t="shared" si="0"/>
        <v>4.84</v>
      </c>
      <c r="E11" s="4">
        <f>D11-10.84</f>
        <v>-6</v>
      </c>
      <c r="F11" s="4">
        <v>-6</v>
      </c>
      <c r="G11" s="5">
        <f t="shared" si="1"/>
        <v>64</v>
      </c>
    </row>
    <row r="12" spans="1:9" ht="15.5" x14ac:dyDescent="0.35">
      <c r="A12" s="1" t="s">
        <v>18</v>
      </c>
      <c r="B12" s="3">
        <v>29.65</v>
      </c>
      <c r="C12" s="3">
        <v>25.13</v>
      </c>
      <c r="D12" s="4">
        <f t="shared" si="0"/>
        <v>4.5199999999999996</v>
      </c>
      <c r="E12" s="4">
        <f>D12-4.52</f>
        <v>0</v>
      </c>
      <c r="F12" s="4">
        <v>0</v>
      </c>
      <c r="G12" s="5">
        <f t="shared" si="1"/>
        <v>1</v>
      </c>
    </row>
    <row r="13" spans="1:9" ht="15.5" x14ac:dyDescent="0.35">
      <c r="A13" s="1" t="s">
        <v>19</v>
      </c>
      <c r="B13" s="3">
        <v>24.57</v>
      </c>
      <c r="C13" s="3">
        <v>20.71</v>
      </c>
      <c r="D13" s="4">
        <f t="shared" si="0"/>
        <v>3.8599999999999994</v>
      </c>
      <c r="E13" s="4">
        <f>D13-4.52</f>
        <v>-0.66000000000000014</v>
      </c>
      <c r="F13" s="4">
        <v>-0.66000000000000014</v>
      </c>
      <c r="G13" s="5">
        <f t="shared" si="1"/>
        <v>1.5800826237267545</v>
      </c>
    </row>
    <row r="14" spans="1:9" ht="15.5" x14ac:dyDescent="0.35">
      <c r="A14" s="1" t="s">
        <v>20</v>
      </c>
      <c r="B14" s="3">
        <v>30.07</v>
      </c>
      <c r="C14" s="3">
        <v>25.35</v>
      </c>
      <c r="D14" s="4">
        <f t="shared" si="0"/>
        <v>4.7199999999999989</v>
      </c>
      <c r="E14" s="4">
        <f>D14-4.72</f>
        <v>0</v>
      </c>
      <c r="F14" s="4">
        <v>0</v>
      </c>
      <c r="G14" s="5">
        <f t="shared" si="1"/>
        <v>1</v>
      </c>
    </row>
    <row r="15" spans="1:9" ht="15.5" x14ac:dyDescent="0.35">
      <c r="A15" s="1" t="s">
        <v>21</v>
      </c>
      <c r="B15" s="3">
        <v>26.59</v>
      </c>
      <c r="C15" s="3">
        <v>26.13</v>
      </c>
      <c r="D15" s="4">
        <f t="shared" si="0"/>
        <v>0.46000000000000085</v>
      </c>
      <c r="E15" s="4">
        <f>D15-4.72</f>
        <v>-4.2599999999999989</v>
      </c>
      <c r="F15" s="7">
        <v>-4.2599999999999989</v>
      </c>
      <c r="G15" s="5">
        <f t="shared" si="1"/>
        <v>19.159659273902847</v>
      </c>
    </row>
    <row r="16" spans="1:9" ht="15.5" x14ac:dyDescent="0.35">
      <c r="A16" s="1" t="s">
        <v>22</v>
      </c>
      <c r="B16" s="7">
        <v>29.08</v>
      </c>
      <c r="C16" s="7">
        <v>20.67</v>
      </c>
      <c r="D16" s="7">
        <v>8.41</v>
      </c>
      <c r="E16" s="7">
        <v>0</v>
      </c>
      <c r="F16" s="7">
        <v>0</v>
      </c>
      <c r="G16" s="5">
        <f t="shared" si="1"/>
        <v>1</v>
      </c>
    </row>
    <row r="17" spans="1:7" ht="15.5" x14ac:dyDescent="0.35">
      <c r="A17" s="1" t="s">
        <v>23</v>
      </c>
      <c r="B17" s="7">
        <v>32.57</v>
      </c>
      <c r="C17" s="7">
        <v>26.36</v>
      </c>
      <c r="D17" s="7">
        <v>6.21</v>
      </c>
      <c r="E17" s="7">
        <v>-2.2000000000000002</v>
      </c>
      <c r="F17" s="7">
        <v>-2.2000000000000002</v>
      </c>
      <c r="G17" s="7">
        <v>4.5947934200000002</v>
      </c>
    </row>
    <row r="18" spans="1:7" ht="15.5" x14ac:dyDescent="0.35">
      <c r="A18" s="1" t="s">
        <v>24</v>
      </c>
      <c r="B18" s="7">
        <v>25.86</v>
      </c>
      <c r="C18" s="7">
        <v>21.25</v>
      </c>
      <c r="D18" s="7">
        <v>4.6099999999999994</v>
      </c>
      <c r="E18" s="7">
        <v>0</v>
      </c>
      <c r="F18" s="7">
        <v>0</v>
      </c>
      <c r="G18" s="5">
        <f t="shared" ref="G18" si="2">POWER(2,-F18)</f>
        <v>1</v>
      </c>
    </row>
    <row r="19" spans="1:7" ht="15.5" x14ac:dyDescent="0.35">
      <c r="A19" s="1" t="s">
        <v>25</v>
      </c>
      <c r="B19" s="7">
        <v>25.66</v>
      </c>
      <c r="C19" s="7">
        <v>21.47</v>
      </c>
      <c r="D19" s="7">
        <v>4.1900000000000013</v>
      </c>
      <c r="E19" s="7">
        <v>-0.41999999999999904</v>
      </c>
      <c r="F19" s="7">
        <v>-0.41999999999999904</v>
      </c>
      <c r="G19" s="7">
        <v>1.3379275547861111</v>
      </c>
    </row>
    <row r="20" spans="1:7" ht="15.5" x14ac:dyDescent="0.35">
      <c r="A20" s="1" t="s">
        <v>26</v>
      </c>
      <c r="B20" s="7">
        <v>31.78</v>
      </c>
      <c r="C20" s="7">
        <v>21.49</v>
      </c>
      <c r="D20" s="7">
        <v>10.290000000000003</v>
      </c>
      <c r="E20" s="7">
        <v>0</v>
      </c>
      <c r="F20" s="7">
        <v>0</v>
      </c>
      <c r="G20" s="5">
        <f t="shared" ref="G20" si="3">POWER(2,-F20)</f>
        <v>1</v>
      </c>
    </row>
    <row r="21" spans="1:7" ht="15.5" x14ac:dyDescent="0.35">
      <c r="A21" s="1" t="s">
        <v>27</v>
      </c>
      <c r="B21" s="7">
        <v>27.24</v>
      </c>
      <c r="C21" s="7">
        <v>20.170000000000002</v>
      </c>
      <c r="D21" s="7">
        <v>7.0699999999999967</v>
      </c>
      <c r="E21" s="7">
        <v>-3.2200000000000024</v>
      </c>
      <c r="F21" s="7">
        <v>-3.2200000000000024</v>
      </c>
      <c r="G21" s="7">
        <v>9.3178686917476625</v>
      </c>
    </row>
  </sheetData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"/>
  <sheetViews>
    <sheetView tabSelected="1" zoomScaleSheetLayoutView="100" workbookViewId="0">
      <selection activeCell="E27" sqref="E27"/>
    </sheetView>
  </sheetViews>
  <sheetFormatPr defaultColWidth="19.08203125" defaultRowHeight="14" x14ac:dyDescent="0.3"/>
  <sheetData>
    <row r="1" spans="1:7" ht="17.5" x14ac:dyDescent="0.35">
      <c r="A1" s="1" t="s">
        <v>0</v>
      </c>
      <c r="B1" s="1" t="s">
        <v>4</v>
      </c>
      <c r="C1" s="1" t="s">
        <v>2</v>
      </c>
      <c r="D1" s="2" t="s">
        <v>5</v>
      </c>
      <c r="E1" s="2" t="s">
        <v>6</v>
      </c>
      <c r="F1" s="2" t="s">
        <v>6</v>
      </c>
      <c r="G1" s="2" t="s">
        <v>7</v>
      </c>
    </row>
    <row r="2" spans="1:7" ht="15.5" x14ac:dyDescent="0.35">
      <c r="A2" s="1" t="s">
        <v>9</v>
      </c>
      <c r="B2" s="3">
        <v>25.31</v>
      </c>
      <c r="C2" s="3">
        <v>22.38</v>
      </c>
      <c r="D2" s="4">
        <f>B2-C2</f>
        <v>2.9299999999999997</v>
      </c>
      <c r="E2" s="4">
        <f>D2-2.93</f>
        <v>0</v>
      </c>
      <c r="F2" s="4">
        <v>0</v>
      </c>
      <c r="G2" s="5">
        <f t="shared" ref="G2:G8" si="0">POWER(2,-F2)</f>
        <v>1</v>
      </c>
    </row>
    <row r="3" spans="1:7" ht="15.5" x14ac:dyDescent="0.35">
      <c r="A3" s="1" t="s">
        <v>8</v>
      </c>
      <c r="B3" s="3">
        <v>25.34</v>
      </c>
      <c r="C3" s="3">
        <v>23.41</v>
      </c>
      <c r="D3" s="4">
        <f t="shared" ref="D3:D15" si="1">B3-C3</f>
        <v>1.9299999999999997</v>
      </c>
      <c r="E3" s="4">
        <f>D3-2.93</f>
        <v>-1.0000000000000004</v>
      </c>
      <c r="F3" s="4">
        <v>-1.0000000000000004</v>
      </c>
      <c r="G3" s="5">
        <f t="shared" si="0"/>
        <v>2.0000000000000004</v>
      </c>
    </row>
    <row r="4" spans="1:7" ht="15.5" x14ac:dyDescent="0.35">
      <c r="A4" s="1" t="s">
        <v>10</v>
      </c>
      <c r="B4" s="6">
        <v>27.85</v>
      </c>
      <c r="C4" s="6">
        <v>22.77</v>
      </c>
      <c r="D4" s="4">
        <f t="shared" si="1"/>
        <v>5.0800000000000018</v>
      </c>
      <c r="E4" s="4">
        <f>D4-5.08</f>
        <v>0</v>
      </c>
      <c r="F4" s="4">
        <v>0</v>
      </c>
      <c r="G4" s="5">
        <f t="shared" si="0"/>
        <v>1</v>
      </c>
    </row>
    <row r="5" spans="1:7" ht="15.5" x14ac:dyDescent="0.35">
      <c r="A5" s="1" t="s">
        <v>11</v>
      </c>
      <c r="B5" s="6">
        <v>27.3</v>
      </c>
      <c r="C5" s="6">
        <v>22.03</v>
      </c>
      <c r="D5" s="4">
        <f t="shared" si="1"/>
        <v>5.27</v>
      </c>
      <c r="E5" s="4">
        <f>D5-5.08</f>
        <v>0.1899999999999995</v>
      </c>
      <c r="F5" s="4">
        <v>0.1899999999999995</v>
      </c>
      <c r="G5" s="5">
        <f t="shared" si="0"/>
        <v>0.87660572131603542</v>
      </c>
    </row>
    <row r="6" spans="1:7" ht="15.5" x14ac:dyDescent="0.35">
      <c r="A6" s="1" t="s">
        <v>12</v>
      </c>
      <c r="B6" s="6">
        <v>30.28</v>
      </c>
      <c r="C6" s="6">
        <v>24.27</v>
      </c>
      <c r="D6" s="4">
        <f t="shared" si="1"/>
        <v>6.0100000000000016</v>
      </c>
      <c r="E6" s="4">
        <f>D6-6.01</f>
        <v>0</v>
      </c>
      <c r="F6" s="4">
        <v>0</v>
      </c>
      <c r="G6" s="5">
        <f t="shared" si="0"/>
        <v>1</v>
      </c>
    </row>
    <row r="7" spans="1:7" ht="15.5" x14ac:dyDescent="0.35">
      <c r="A7" s="1" t="s">
        <v>13</v>
      </c>
      <c r="B7" s="6">
        <v>27.38</v>
      </c>
      <c r="C7" s="6">
        <v>23.43</v>
      </c>
      <c r="D7" s="4">
        <f t="shared" si="1"/>
        <v>3.9499999999999993</v>
      </c>
      <c r="E7" s="4">
        <f>D7-6.01</f>
        <v>-2.0600000000000005</v>
      </c>
      <c r="F7" s="4">
        <v>-2.0600000000000005</v>
      </c>
      <c r="G7" s="5">
        <f t="shared" si="0"/>
        <v>4.1698630433644865</v>
      </c>
    </row>
    <row r="8" spans="1:7" ht="15.5" x14ac:dyDescent="0.35">
      <c r="A8" s="1" t="s">
        <v>14</v>
      </c>
      <c r="B8" s="3">
        <v>29.96</v>
      </c>
      <c r="C8" s="3">
        <v>25.34</v>
      </c>
      <c r="D8" s="4">
        <f t="shared" si="1"/>
        <v>4.620000000000001</v>
      </c>
      <c r="E8" s="4">
        <f>D8-4.62</f>
        <v>0</v>
      </c>
      <c r="F8" s="4">
        <v>0</v>
      </c>
      <c r="G8" s="5">
        <f t="shared" si="0"/>
        <v>1</v>
      </c>
    </row>
    <row r="9" spans="1:7" ht="15.5" x14ac:dyDescent="0.35">
      <c r="A9" s="1" t="s">
        <v>15</v>
      </c>
      <c r="B9" s="3">
        <v>29.55</v>
      </c>
      <c r="C9" s="3">
        <v>26.55</v>
      </c>
      <c r="D9" s="4">
        <f t="shared" si="1"/>
        <v>3</v>
      </c>
      <c r="E9" s="4">
        <f>D9-4.62</f>
        <v>-1.62</v>
      </c>
      <c r="F9" s="4">
        <v>-1.62</v>
      </c>
      <c r="G9" s="5">
        <f t="shared" ref="G9:G16" si="2">POWER(2,-F9)</f>
        <v>3.0737503625760247</v>
      </c>
    </row>
    <row r="10" spans="1:7" ht="15.5" x14ac:dyDescent="0.35">
      <c r="A10" s="1" t="s">
        <v>16</v>
      </c>
      <c r="B10" s="6">
        <v>28.67</v>
      </c>
      <c r="C10" s="6">
        <v>20.02</v>
      </c>
      <c r="D10" s="4">
        <f t="shared" si="1"/>
        <v>8.6500000000000021</v>
      </c>
      <c r="E10" s="4">
        <f>D10-8.65</f>
        <v>0</v>
      </c>
      <c r="F10" s="4">
        <v>0</v>
      </c>
      <c r="G10" s="5">
        <f t="shared" si="2"/>
        <v>1</v>
      </c>
    </row>
    <row r="11" spans="1:7" ht="15.5" x14ac:dyDescent="0.35">
      <c r="A11" s="1" t="s">
        <v>17</v>
      </c>
      <c r="B11" s="6">
        <v>22.3</v>
      </c>
      <c r="C11" s="6">
        <v>18.399999999999999</v>
      </c>
      <c r="D11" s="4">
        <f t="shared" si="1"/>
        <v>3.9000000000000021</v>
      </c>
      <c r="E11" s="4">
        <f>D11-8.65</f>
        <v>-4.7499999999999982</v>
      </c>
      <c r="F11" s="4">
        <v>-4.7499999999999982</v>
      </c>
      <c r="G11" s="5">
        <f t="shared" si="2"/>
        <v>26.908685288118829</v>
      </c>
    </row>
    <row r="12" spans="1:7" ht="15.5" x14ac:dyDescent="0.35">
      <c r="A12" s="1" t="s">
        <v>18</v>
      </c>
      <c r="B12" s="3">
        <v>29.51</v>
      </c>
      <c r="C12" s="3">
        <v>24.32</v>
      </c>
      <c r="D12" s="4">
        <f t="shared" si="1"/>
        <v>5.1900000000000013</v>
      </c>
      <c r="E12" s="4">
        <f>D12-5.19</f>
        <v>0</v>
      </c>
      <c r="F12" s="4">
        <v>0</v>
      </c>
      <c r="G12" s="5">
        <f t="shared" si="2"/>
        <v>1</v>
      </c>
    </row>
    <row r="13" spans="1:7" ht="15.5" x14ac:dyDescent="0.35">
      <c r="A13" s="1" t="s">
        <v>19</v>
      </c>
      <c r="B13" s="3">
        <v>22.04</v>
      </c>
      <c r="C13" s="3">
        <v>20.73</v>
      </c>
      <c r="D13" s="4">
        <f t="shared" si="1"/>
        <v>1.3099999999999987</v>
      </c>
      <c r="E13" s="4">
        <f>D13-5.19</f>
        <v>-3.8800000000000017</v>
      </c>
      <c r="F13" s="4">
        <v>-3.8800000000000017</v>
      </c>
      <c r="G13" s="5">
        <f t="shared" si="2"/>
        <v>14.723002409998019</v>
      </c>
    </row>
    <row r="14" spans="1:7" ht="15.5" x14ac:dyDescent="0.35">
      <c r="A14" s="1" t="s">
        <v>20</v>
      </c>
      <c r="B14" s="3">
        <v>31.32</v>
      </c>
      <c r="C14" s="3">
        <v>24.8</v>
      </c>
      <c r="D14" s="4">
        <f t="shared" si="1"/>
        <v>6.52</v>
      </c>
      <c r="E14" s="4">
        <f>D14-6.52</f>
        <v>0</v>
      </c>
      <c r="F14" s="4">
        <v>0</v>
      </c>
      <c r="G14" s="5">
        <f t="shared" si="2"/>
        <v>1</v>
      </c>
    </row>
    <row r="15" spans="1:7" ht="15.5" x14ac:dyDescent="0.35">
      <c r="A15" s="1" t="s">
        <v>21</v>
      </c>
      <c r="B15" s="3">
        <v>29.43</v>
      </c>
      <c r="C15" s="3">
        <v>25.62</v>
      </c>
      <c r="D15" s="4">
        <f t="shared" si="1"/>
        <v>3.8099999999999987</v>
      </c>
      <c r="E15" s="4">
        <f>D15-6.52</f>
        <v>-2.7100000000000009</v>
      </c>
      <c r="F15" s="7">
        <v>-2.7100000000000009</v>
      </c>
      <c r="G15" s="5">
        <f t="shared" si="2"/>
        <v>6.5432164684622522</v>
      </c>
    </row>
    <row r="16" spans="1:7" ht="15.5" x14ac:dyDescent="0.35">
      <c r="A16" s="1" t="s">
        <v>22</v>
      </c>
      <c r="B16" s="7">
        <v>28.16</v>
      </c>
      <c r="C16" s="7">
        <v>20.67</v>
      </c>
      <c r="D16" s="7">
        <v>7.49</v>
      </c>
      <c r="E16" s="7">
        <v>0</v>
      </c>
      <c r="F16" s="7">
        <v>0</v>
      </c>
      <c r="G16" s="5">
        <f t="shared" si="2"/>
        <v>1</v>
      </c>
    </row>
    <row r="17" spans="1:7" ht="15.5" x14ac:dyDescent="0.35">
      <c r="A17" s="1" t="s">
        <v>23</v>
      </c>
      <c r="B17" s="7">
        <v>32.31</v>
      </c>
      <c r="C17" s="7">
        <v>26.36</v>
      </c>
      <c r="D17" s="7">
        <v>5.95</v>
      </c>
      <c r="E17" s="7">
        <v>-1.54</v>
      </c>
      <c r="F17" s="7">
        <v>-1.54</v>
      </c>
      <c r="G17" s="7">
        <v>2.9079450346</v>
      </c>
    </row>
    <row r="18" spans="1:7" ht="15.5" x14ac:dyDescent="0.35">
      <c r="A18" s="1" t="s">
        <v>24</v>
      </c>
      <c r="B18" s="7">
        <v>21.61</v>
      </c>
      <c r="C18" s="7">
        <v>21.25</v>
      </c>
      <c r="D18" s="7">
        <v>0.35999999999999943</v>
      </c>
      <c r="E18" s="7">
        <v>-5.5511151231257827E-16</v>
      </c>
      <c r="F18" s="7">
        <v>-5.5511151231257827E-16</v>
      </c>
      <c r="G18" s="5">
        <f t="shared" ref="G18" si="3">POWER(2,-F18)</f>
        <v>1.0000000000000004</v>
      </c>
    </row>
    <row r="19" spans="1:7" ht="15.5" x14ac:dyDescent="0.35">
      <c r="A19" s="1" t="s">
        <v>25</v>
      </c>
      <c r="B19" s="7">
        <v>20.69</v>
      </c>
      <c r="C19" s="7">
        <v>21.47</v>
      </c>
      <c r="D19" s="7">
        <v>-0.77999999999999758</v>
      </c>
      <c r="E19" s="7">
        <v>-1.1399999999999975</v>
      </c>
      <c r="F19" s="7">
        <v>-1.1399999999999975</v>
      </c>
      <c r="G19" s="7">
        <v>2.2038102317532173</v>
      </c>
    </row>
    <row r="20" spans="1:7" ht="15.5" x14ac:dyDescent="0.35">
      <c r="A20" s="1" t="s">
        <v>26</v>
      </c>
      <c r="B20" s="7">
        <v>29.27</v>
      </c>
      <c r="C20" s="7">
        <v>21.49</v>
      </c>
      <c r="D20" s="7">
        <v>7.7800000000000011</v>
      </c>
      <c r="E20" s="7">
        <v>0.29000000000000092</v>
      </c>
      <c r="F20" s="7">
        <v>0</v>
      </c>
      <c r="G20" s="5">
        <f t="shared" ref="G20" si="4">POWER(2,-F20)</f>
        <v>1</v>
      </c>
    </row>
    <row r="21" spans="1:7" ht="15.5" x14ac:dyDescent="0.35">
      <c r="A21" s="1" t="s">
        <v>27</v>
      </c>
      <c r="B21" s="7">
        <v>22.72</v>
      </c>
      <c r="C21" s="7">
        <v>20.170000000000002</v>
      </c>
      <c r="D21" s="7">
        <v>2.5499999999999972</v>
      </c>
      <c r="E21" s="7">
        <v>-4.9400000000000031</v>
      </c>
      <c r="F21" s="7">
        <v>-1.5399999999999974</v>
      </c>
      <c r="G21" s="7">
        <v>2.9079450346406159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DSG3</vt:lpstr>
      <vt:lpstr>MET</vt:lpstr>
      <vt:lpstr>PLAU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Zhizhou</dc:creator>
  <cp:lastModifiedBy>biao zhang</cp:lastModifiedBy>
  <dcterms:created xsi:type="dcterms:W3CDTF">2015-06-05T18:19:00Z</dcterms:created>
  <dcterms:modified xsi:type="dcterms:W3CDTF">2024-08-25T05:41:13Z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B39D08EBB1D5410CA1BBAEAE77797E2F</vt:lpwstr>
  </property>
  <property fmtid="{D5CDD505-2E9C-101B-9397-08002B2CF9AE}" pid="3" name="KSOProductBuildVer">
    <vt:lpwstr>2052-12.1.0.15374</vt:lpwstr>
  </property>
</Properties>
</file>